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van phong UBND huyen\hop chuyen de thang 10-2024\"/>
    </mc:Choice>
  </mc:AlternateContent>
  <bookViews>
    <workbookView xWindow="-15" yWindow="4635" windowWidth="19440" windowHeight="4695" activeTab="1"/>
  </bookViews>
  <sheets>
    <sheet name="Thu 1-5" sheetId="1" r:id="rId1"/>
    <sheet name="Chi 1-5" sheetId="2" r:id="rId2"/>
  </sheets>
  <definedNames>
    <definedName name="_xlnm.Print_Titles" localSheetId="1">'Chi 1-5'!$8:$9</definedName>
    <definedName name="_xlnm.Print_Titles" localSheetId="0">'Thu 1-5'!$5:$5</definedName>
  </definedNames>
  <calcPr calcId="162913"/>
</workbook>
</file>

<file path=xl/calcChain.xml><?xml version="1.0" encoding="utf-8"?>
<calcChain xmlns="http://schemas.openxmlformats.org/spreadsheetml/2006/main">
  <c r="A6" i="2" l="1"/>
  <c r="J12" i="2" l="1"/>
  <c r="J11" i="2" s="1"/>
  <c r="F35" i="2"/>
  <c r="F33" i="2" s="1"/>
  <c r="G35" i="2"/>
  <c r="G33" i="2" s="1"/>
  <c r="G24" i="2" s="1"/>
  <c r="I35" i="2"/>
  <c r="I33" i="2" s="1"/>
  <c r="I24" i="2" s="1"/>
  <c r="E35" i="2"/>
  <c r="E33" i="2" s="1"/>
  <c r="G18" i="2" l="1"/>
  <c r="G15" i="2" s="1"/>
  <c r="G38" i="2" s="1"/>
  <c r="H18" i="2"/>
  <c r="I18" i="2"/>
  <c r="F18" i="2"/>
  <c r="E12" i="2"/>
  <c r="E11" i="2" s="1"/>
  <c r="H12" i="2"/>
  <c r="H11" i="2" s="1"/>
  <c r="I12" i="2"/>
  <c r="I11" i="2" s="1"/>
  <c r="I15" i="2"/>
  <c r="I38" i="2" s="1"/>
  <c r="D37" i="2"/>
  <c r="J37" i="2" s="1"/>
  <c r="J35" i="2" s="1"/>
  <c r="C36" i="2"/>
  <c r="D36" i="2" s="1"/>
  <c r="H36" i="2" s="1"/>
  <c r="H35" i="2" s="1"/>
  <c r="H33" i="2" s="1"/>
  <c r="D35" i="2"/>
  <c r="D34" i="2"/>
  <c r="J34" i="2" s="1"/>
  <c r="D33" i="2"/>
  <c r="D32" i="2"/>
  <c r="F32" i="2" s="1"/>
  <c r="D31" i="2"/>
  <c r="F31" i="2" s="1"/>
  <c r="C30" i="2"/>
  <c r="D30" i="2" s="1"/>
  <c r="H30" i="2" s="1"/>
  <c r="C29" i="2"/>
  <c r="D29" i="2" s="1"/>
  <c r="H29" i="2" s="1"/>
  <c r="C28" i="2"/>
  <c r="D28" i="2" s="1"/>
  <c r="F28" i="2" s="1"/>
  <c r="C27" i="2"/>
  <c r="D26" i="2"/>
  <c r="F26" i="2" s="1"/>
  <c r="D25" i="2"/>
  <c r="F25" i="2" s="1"/>
  <c r="D23" i="2"/>
  <c r="D22" i="2"/>
  <c r="D21" i="2"/>
  <c r="D20" i="2"/>
  <c r="D19" i="2"/>
  <c r="D18" i="2"/>
  <c r="D17" i="2"/>
  <c r="E17" i="2" s="1"/>
  <c r="D16" i="2"/>
  <c r="E16" i="2" s="1"/>
  <c r="D14" i="2"/>
  <c r="G14" i="2" s="1"/>
  <c r="G12" i="2" s="1"/>
  <c r="G11" i="2" s="1"/>
  <c r="C13" i="2"/>
  <c r="C12" i="2" s="1"/>
  <c r="C11" i="2" s="1"/>
  <c r="H24" i="2" l="1"/>
  <c r="H15" i="2" s="1"/>
  <c r="H38" i="2" s="1"/>
  <c r="E15" i="2"/>
  <c r="E38" i="2" s="1"/>
  <c r="C24" i="2"/>
  <c r="C15" i="2" s="1"/>
  <c r="C38" i="2" s="1"/>
  <c r="J33" i="2"/>
  <c r="J24" i="2" s="1"/>
  <c r="J15" i="2" s="1"/>
  <c r="J38" i="2" s="1"/>
  <c r="D13" i="2"/>
  <c r="D27" i="2"/>
  <c r="F27" i="2" s="1"/>
  <c r="F24" i="2" s="1"/>
  <c r="F15" i="2" s="1"/>
  <c r="F38" i="2" s="1"/>
  <c r="D12" i="2" l="1"/>
  <c r="D11" i="2" s="1"/>
  <c r="F13" i="2"/>
  <c r="F12" i="2" s="1"/>
  <c r="F11" i="2" s="1"/>
  <c r="D24" i="2"/>
  <c r="D15" i="2" s="1"/>
  <c r="D38" i="2" s="1"/>
  <c r="C31" i="1"/>
  <c r="C24" i="1"/>
  <c r="C25" i="1"/>
  <c r="C22" i="1"/>
  <c r="C23" i="1"/>
  <c r="C19" i="1" l="1"/>
  <c r="C10" i="1" s="1"/>
  <c r="C33" i="1" s="1"/>
  <c r="C8" i="1" l="1"/>
  <c r="C7" i="1" l="1"/>
  <c r="C6" i="1" s="1"/>
</calcChain>
</file>

<file path=xl/comments1.xml><?xml version="1.0" encoding="utf-8"?>
<comments xmlns="http://schemas.openxmlformats.org/spreadsheetml/2006/main">
  <authors>
    <author>Hoàng Liên</author>
  </authors>
  <commentList>
    <comment ref="C8" authorId="0" shapeId="0">
      <text>
        <r>
          <rPr>
            <b/>
            <sz val="9"/>
            <color indexed="81"/>
            <rFont val="Tahoma"/>
            <family val="2"/>
          </rPr>
          <t>Hoàng Liên:</t>
        </r>
        <r>
          <rPr>
            <sz val="9"/>
            <color indexed="81"/>
            <rFont val="Tahoma"/>
            <family val="2"/>
          </rPr>
          <t xml:space="preserve">
- Đợt 1 (28/STC-QLNS ngày 12/01/2024): 33 tỷ
- Đợt 2 (28/STC-QLNS ngày 12/01/2024): 32,5 tỷ</t>
        </r>
      </text>
    </comment>
    <comment ref="C9" authorId="0" shapeId="0">
      <text>
        <r>
          <rPr>
            <b/>
            <sz val="9"/>
            <color indexed="81"/>
            <rFont val="Tahoma"/>
            <family val="2"/>
          </rPr>
          <t>Hoàng Liên:</t>
        </r>
        <r>
          <rPr>
            <sz val="9"/>
            <color indexed="81"/>
            <rFont val="Tahoma"/>
            <family val="2"/>
          </rPr>
          <t xml:space="preserve">
28/STC-QLNS ngày 12/01/2024</t>
        </r>
      </text>
    </comment>
  </commentList>
</comments>
</file>

<file path=xl/comments2.xml><?xml version="1.0" encoding="utf-8"?>
<comments xmlns="http://schemas.openxmlformats.org/spreadsheetml/2006/main">
  <authors>
    <author>Hoàng Liên</author>
  </authors>
  <commentList>
    <comment ref="C13" authorId="0" shapeId="0">
      <text>
        <r>
          <rPr>
            <b/>
            <sz val="9"/>
            <color indexed="81"/>
            <rFont val="Tahoma"/>
            <family val="2"/>
          </rPr>
          <t>Hoàng Liên:</t>
        </r>
        <r>
          <rPr>
            <sz val="9"/>
            <color indexed="81"/>
            <rFont val="Tahoma"/>
            <family val="2"/>
          </rPr>
          <t xml:space="preserve">
- Đợt 1 (28/STC-QLNS ngày 12/01/2024): 33 tỷ
- Đợt 2 (28/STC-QLNS ngày 12/01/2024): 32,5 tỷ</t>
        </r>
      </text>
    </comment>
    <comment ref="C14" authorId="0" shapeId="0">
      <text>
        <r>
          <rPr>
            <b/>
            <sz val="9"/>
            <color indexed="81"/>
            <rFont val="Tahoma"/>
            <family val="2"/>
          </rPr>
          <t>Hoàng Liên:</t>
        </r>
        <r>
          <rPr>
            <sz val="9"/>
            <color indexed="81"/>
            <rFont val="Tahoma"/>
            <family val="2"/>
          </rPr>
          <t xml:space="preserve">
28/STC-QLNS ngày 12/01/2024</t>
        </r>
      </text>
    </comment>
    <comment ref="D16" authorId="0" shapeId="0">
      <text>
        <r>
          <rPr>
            <b/>
            <sz val="9"/>
            <color indexed="81"/>
            <rFont val="Tahoma"/>
            <family val="2"/>
          </rPr>
          <t>Hoàng Liên:</t>
        </r>
        <r>
          <rPr>
            <sz val="9"/>
            <color indexed="81"/>
            <rFont val="Tahoma"/>
            <family val="2"/>
          </rPr>
          <t xml:space="preserve">
87/QD-UBND ngày 26/01/2024</t>
        </r>
      </text>
    </comment>
    <comment ref="D17" authorId="0" shapeId="0">
      <text>
        <r>
          <rPr>
            <b/>
            <sz val="9"/>
            <color indexed="81"/>
            <rFont val="Tahoma"/>
            <family val="2"/>
          </rPr>
          <t>Hoàng Liên:</t>
        </r>
        <r>
          <rPr>
            <sz val="9"/>
            <color indexed="81"/>
            <rFont val="Tahoma"/>
            <family val="2"/>
          </rPr>
          <t xml:space="preserve">
87/QD-UBND ngày 26/01/2024</t>
        </r>
      </text>
    </comment>
    <comment ref="D18" authorId="0" shapeId="0">
      <text>
        <r>
          <rPr>
            <b/>
            <sz val="9"/>
            <color indexed="81"/>
            <rFont val="Tahoma"/>
            <family val="2"/>
          </rPr>
          <t>Hoàng Liên:</t>
        </r>
        <r>
          <rPr>
            <sz val="9"/>
            <color indexed="81"/>
            <rFont val="Tahoma"/>
            <family val="2"/>
          </rPr>
          <t xml:space="preserve">
361/QĐ-UBND ngày 16/04/2024</t>
        </r>
      </text>
    </comment>
  </commentList>
</comments>
</file>

<file path=xl/sharedStrings.xml><?xml version="1.0" encoding="utf-8"?>
<sst xmlns="http://schemas.openxmlformats.org/spreadsheetml/2006/main" count="139" uniqueCount="82">
  <si>
    <t>HUYỆN CHÂU THÀNH</t>
  </si>
  <si>
    <t>STT</t>
  </si>
  <si>
    <t>Nội dung; Nguồn kinh phí</t>
  </si>
  <si>
    <t>Số Tỉnh bổ sung</t>
  </si>
  <si>
    <t>Ghi chú</t>
  </si>
  <si>
    <t>Đơn vị tính: đồng</t>
  </si>
  <si>
    <t>I</t>
  </si>
  <si>
    <t>A</t>
  </si>
  <si>
    <t>CHI ĐẦU TƯ PHÁT TRIỂN</t>
  </si>
  <si>
    <t xml:space="preserve">  ỦY BAN NHÂN DÂN</t>
  </si>
  <si>
    <t>Nguồn NS tập trung tỉnh quản lý</t>
  </si>
  <si>
    <t>Trụ sở UBND xã An Khánh</t>
  </si>
  <si>
    <t>28/STC-QLNS ngày 12/01/2024
64/STC-QLNS ngày 12/04/2024</t>
  </si>
  <si>
    <t>B</t>
  </si>
  <si>
    <t>CHI THƯỜNG XUYÊN</t>
  </si>
  <si>
    <r>
      <t>Đường Vành đai phía Nam (</t>
    </r>
    <r>
      <rPr>
        <i/>
        <sz val="12"/>
        <color theme="1"/>
        <rFont val="Times New Roman"/>
        <family val="1"/>
      </rPr>
      <t>Đoạn từ Khu dân cư Cái Tàu Hạ đến Tân Nhuận Đông</t>
    </r>
    <r>
      <rPr>
        <sz val="12"/>
        <color theme="1"/>
        <rFont val="Times New Roman"/>
        <family val="2"/>
      </rPr>
      <t>)</t>
    </r>
  </si>
  <si>
    <t>BQL. Dự án- PTQĐ Huyện</t>
  </si>
  <si>
    <t>Chi thăm hỏi, tặng quà người có công với cách mạng và gia đình người có công với cách mạng nhân ngày Tết Nguyên đán năm 2024 (Mã dự phòng 110)</t>
  </si>
  <si>
    <t>Phòng Lao động- Thương binh và xã hội Huyện</t>
  </si>
  <si>
    <t>Thực hiện chính sách hỗ trợ người lao động đi làm việc ở nước ngoài theo hợp đồng</t>
  </si>
  <si>
    <t>30/STC-QLNS ngày 17/01/2024</t>
  </si>
  <si>
    <t>45/STC-QLNS ngày 04/03/2024</t>
  </si>
  <si>
    <r>
      <t>Vốn ngân sách Trung ương thực hiện chương trình mục tiêu Quốc gia giảm nghèo bền vững năm 2024</t>
    </r>
    <r>
      <rPr>
        <i/>
        <sz val="12"/>
        <color theme="1"/>
        <rFont val="Times New Roman"/>
        <family val="1"/>
      </rPr>
      <t xml:space="preserve"> (phân khai theo Quyết định 234/QĐ-UBND-HC ngày 26/3/2024 của UBND Tỉnh) 00470</t>
    </r>
  </si>
  <si>
    <t>57/STC-QLNS ngày 04/4/2024</t>
  </si>
  <si>
    <t>Kinh phí sự nghiệp thực hiện Chương trình mục tiêu quốc gia xây dựng nông thôn mới đợt 1 năm 2024</t>
  </si>
  <si>
    <t>- Hỗ trợ lương cho lao động trẻ làm việc tại các tổ chức kinh tế tập thể theo Nghị quyết số 16/2022/NQ-HĐND ngày 15/7/2022 của HĐND Tỉnh- nguồn NS tỉnh (năm thứ hai) 0493-100</t>
  </si>
  <si>
    <t>- Đào tạo nghề phi NN theo Kế hoạch số 207/KH-UBND ngày 06/7/2021 của UBND Tỉnh (11 lớp; 225 người) (Hỗ trợ đào tạo 0493; Chi phí quản lý lớp học (3,5%) 0502)</t>
  </si>
  <si>
    <t>82/STC-QLNS ngày 04/5/2024</t>
  </si>
  <si>
    <t>TỔNG CỘNG</t>
  </si>
  <si>
    <t>UBND xã An Phú Thuận</t>
  </si>
  <si>
    <t>Đơn vị thực hiện</t>
  </si>
  <si>
    <t>Phòng Nông nghiệp- PTNT</t>
  </si>
  <si>
    <t>Phòng Lao động- TBXH</t>
  </si>
  <si>
    <t>- Chi phí quản lý lớp Đào tạo nghề nông nghiệp (3,5%) (0502)</t>
  </si>
  <si>
    <t>- Đào tạo nghề nông nghiệp theo Kế hoạch 92/KH-UBND ngày 24/3/3021 của UBND tỉnh (5 lớp; 150 người) (0493)</t>
  </si>
  <si>
    <t>- Chi phí quản lý lớp Đào tạo nghề phi NN (3,5%) (0502)</t>
  </si>
  <si>
    <t>- Hỗ trợ dự án liên kết, kế hoạch liên kết chuỗi giá trị sản phẩm (theo Nghị quyết số 199/2018/NQ-HĐND ngày 06/12/2018) năm thứ hai (Dự án liên kết cung ứng vật tư, dịch vụ đầu vào, sơ chế hoặc chế biến gắn với tiêu thụ sản phẩm nhãn của Hợp tác xã Nông nghiệp hữu cơ An Phú Thuận) (0493)</t>
  </si>
  <si>
    <t>- Thực hiện các hoạt động thường niên về tuyên truyền, tổ chức hội thi, hỗ trợ chủ thể OCOP (0493)</t>
  </si>
  <si>
    <t>- Thực hiện truyền thông, tập huấn về NTM tại địa phương (0502)</t>
  </si>
  <si>
    <t>- Hỗ trợ 50% cho xã Tân Nhuận Đông xây dựng tiêu chí Nông thôn mới kiểu mẫu (0495-0498-100)</t>
  </si>
  <si>
    <t xml:space="preserve">   + Thí điểm và hỗ trợ nhân rộng các mô hình phân loại chất thải tại nguồn phát sinh và xây dựng kế hoạch chi tiết thực hiện mô hình phân loại rác tại nguồn phát sinh theo hướng dẫn của Bộ Tài nguyên và Môi trường</t>
  </si>
  <si>
    <t>UBND xã Tân Nhuận Đông</t>
  </si>
  <si>
    <t xml:space="preserve">   + Hỗ trợ chuyển đổi số trong xây dựng nông thôn mới (Mô hình làng thông minh)</t>
  </si>
  <si>
    <t>4.1</t>
  </si>
  <si>
    <t>4.2</t>
  </si>
  <si>
    <t>4.3</t>
  </si>
  <si>
    <t>4.4</t>
  </si>
  <si>
    <t>4.5</t>
  </si>
  <si>
    <t>4.6</t>
  </si>
  <si>
    <t>4.7</t>
  </si>
  <si>
    <t>4.8</t>
  </si>
  <si>
    <t>4.9</t>
  </si>
  <si>
    <t>4.9.1</t>
  </si>
  <si>
    <t>4.9.2</t>
  </si>
  <si>
    <t xml:space="preserve">      . Trang bị phòng học STEM cho Trường Tiểu học Nha Mân 2 và Trường THCS Tân Nhuận Đông</t>
  </si>
  <si>
    <t xml:space="preserve">      . Hỗ trợ mô hình Quan trắc nước mặt phục vục sản xuất nông nghiệp, quan trắc đo 05 chỉ tiêu: Độ mặn, mực nước, pH, DO và nhiệt độ nước</t>
  </si>
  <si>
    <t xml:space="preserve">- Dự án 2: Đa dạng hóa sinh kế, phát triển mô hình giảm nghèo: Xây dựng đề án, quản lý, giám sát, tập huấn, tổ chức sơ kết, tổng kết, khảo sát lựa chọn hộ, họp xét chọn đối tượng, chi hỗ trợ cán bộ trực tiếp đến tận hộ gia đình hướng dẫn thực hiện mô hình, cho hộ dân vay vốn </t>
  </si>
  <si>
    <t>- Dự án 3: Hỗ trợ phát triển sản xuất, cải thiện dinh dưỡng: Hỗ trợ phát triển sản xuất nông, lâm, ngư nghiệp: Tập huấn, chuyển giao kỹ thuật, giống cây trồng, vật nuôi, thiết bị, vật tư, dụng cụ sản xuất; phân bón, thức ăn chăn nuôi, thuốc bảo vệ thực vật, thú y và hỗ trợ khác theo quy định.</t>
  </si>
  <si>
    <t>- Dự án 4: Phát triển giáo dục nghề nghiệp, việc làm bền vững: Hỗ trợ đào tào nghề cho người lao động thuộc hộ nghèo,hộ cận nghèo, hộ mới thoát nghèo, người lao động có thu nhập thấp do UBND tỉnh quy định</t>
  </si>
  <si>
    <t>- Dự án 6: Truyền thông và giảm nghèo về thông tin: Tổ chức đối thoại chính sách giảm nghèo</t>
  </si>
  <si>
    <t>- Dự án 7: Nâng cao năng lực và giám sát, đánh giá thực hiện Chương trình: Rà soát hộ nghèo, hộ cận nghèo và công tác giám sát, đánh giá kết quả thực hiện các chính sách giảm nghèo</t>
  </si>
  <si>
    <t>Đảm bảo XH</t>
  </si>
  <si>
    <t>SN. Kinh tế</t>
  </si>
  <si>
    <t>QL Hành chính</t>
  </si>
  <si>
    <t>SN. Giáo dục- ĐT</t>
  </si>
  <si>
    <t>SN Văn hóa TT</t>
  </si>
  <si>
    <t>SN. Môi trường</t>
  </si>
  <si>
    <t>Trường TH Nha Mân 2; Trường THCS Tân Nhuận Đông</t>
  </si>
  <si>
    <t>Số tiền</t>
  </si>
  <si>
    <t>Số, ngày văn bản</t>
  </si>
  <si>
    <t>C</t>
  </si>
  <si>
    <t>D</t>
  </si>
  <si>
    <t>Tổng cộng</t>
  </si>
  <si>
    <t>Chi tiết nhiệm vụ chi theo lĩnh vực</t>
  </si>
  <si>
    <t>Nội dung</t>
  </si>
  <si>
    <t>Stt</t>
  </si>
  <si>
    <t>1=3+…+6</t>
  </si>
  <si>
    <t>Phụ lục 01</t>
  </si>
  <si>
    <t>Phụ lục 02</t>
  </si>
  <si>
    <t>BIỂU PHÂN BỔ NGUỒN NGÂN SÁCH TỈNH BỔ SUNG CÓ MỤC TIÊU CHI THƯỜNG XUYÊN NGOÀI DỰ TOÁN, CÁC THÁNG ĐẦU NĂM 2024</t>
  </si>
  <si>
    <t>TỔNG HỢP NGUỒN NGÂN SÁCH TỈNH BỔ SUNG CÓ MỤC TIÊU CHI THƯỜNG XUYÊN NGOÀI DỰ TOÁN,
 CÁC THÁNG ĐẦU NĂM 2024</t>
  </si>
  <si>
    <t>(Kèm theo Nghị quyết số        /NQ-HĐND ngày       tháng  9  năm 2024 của Hội đồng nhân dân huyện Châu Thành)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</si>
</sst>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_);_(* \(#,##0\);_(* &quot;-&quot;??_);_(@_)"/>
  </numFmts>
  <fonts count="12" x14ac:knownFonts="1">
    <font>
      <sz val="12"/>
      <color theme="1"/>
      <name val="Times New Roman"/>
      <family val="2"/>
    </font>
    <font>
      <b/>
      <sz val="12"/>
      <color theme="1"/>
      <name val="Times New Roman"/>
      <family val="1"/>
    </font>
    <font>
      <i/>
      <sz val="12"/>
      <color theme="1"/>
      <name val="Times New Roman"/>
      <family val="1"/>
    </font>
    <font>
      <sz val="10"/>
      <color theme="1"/>
      <name val="Times New Roman"/>
      <family val="2"/>
    </font>
    <font>
      <b/>
      <sz val="12"/>
      <color rgb="FFFF0000"/>
      <name val="Times New Roman"/>
      <family val="1"/>
    </font>
    <font>
      <b/>
      <sz val="10"/>
      <color rgb="FFFF0000"/>
      <name val="Times New Roman"/>
      <family val="1"/>
    </font>
    <font>
      <b/>
      <sz val="12"/>
      <color rgb="FF0000FF"/>
      <name val="Times New Roman"/>
      <family val="1"/>
    </font>
    <font>
      <b/>
      <sz val="10"/>
      <color rgb="FF0000FF"/>
      <name val="Times New Roman"/>
      <family val="1"/>
    </font>
    <font>
      <i/>
      <sz val="10"/>
      <color theme="1"/>
      <name val="Times New Roman"/>
      <family val="1"/>
    </font>
    <font>
      <sz val="9"/>
      <color indexed="81"/>
      <name val="Tahoma"/>
      <family val="2"/>
    </font>
    <font>
      <b/>
      <sz val="9"/>
      <color indexed="81"/>
      <name val="Tahoma"/>
      <family val="2"/>
    </font>
    <font>
      <sz val="12"/>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0">
    <xf numFmtId="0" fontId="0" fillId="0" borderId="0" xfId="0"/>
    <xf numFmtId="0" fontId="0" fillId="0" borderId="0" xfId="0" applyAlignment="1">
      <alignment vertical="center"/>
    </xf>
    <xf numFmtId="0" fontId="1"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1" fillId="0" borderId="1" xfId="0" applyFont="1" applyBorder="1" applyAlignment="1">
      <alignment horizontal="center" vertical="center" wrapText="1"/>
    </xf>
    <xf numFmtId="0" fontId="0" fillId="0" borderId="3" xfId="0" applyBorder="1" applyAlignment="1">
      <alignment vertical="center"/>
    </xf>
    <xf numFmtId="0" fontId="0" fillId="0" borderId="3" xfId="0" applyBorder="1" applyAlignment="1">
      <alignment vertical="center" wrapText="1"/>
    </xf>
    <xf numFmtId="0" fontId="1" fillId="0" borderId="0" xfId="0" applyFont="1" applyAlignment="1">
      <alignment vertical="center"/>
    </xf>
    <xf numFmtId="0" fontId="0" fillId="0" borderId="3" xfId="0" quotePrefix="1" applyBorder="1" applyAlignment="1">
      <alignment vertical="center" wrapText="1"/>
    </xf>
    <xf numFmtId="0" fontId="3" fillId="0" borderId="3" xfId="0" quotePrefix="1" applyFont="1" applyBorder="1" applyAlignment="1">
      <alignment horizontal="center" vertical="center" wrapText="1"/>
    </xf>
    <xf numFmtId="3" fontId="0" fillId="0" borderId="3" xfId="0" applyNumberFormat="1" applyBorder="1" applyAlignment="1">
      <alignment vertical="center"/>
    </xf>
    <xf numFmtId="0" fontId="4" fillId="0" borderId="2" xfId="0" applyFont="1" applyBorder="1" applyAlignment="1">
      <alignment vertical="center"/>
    </xf>
    <xf numFmtId="0" fontId="4" fillId="0" borderId="2" xfId="0" applyFont="1" applyBorder="1" applyAlignment="1">
      <alignment vertical="center" wrapText="1"/>
    </xf>
    <xf numFmtId="3" fontId="4" fillId="0" borderId="2" xfId="0" applyNumberFormat="1" applyFont="1" applyBorder="1" applyAlignment="1">
      <alignment vertical="center"/>
    </xf>
    <xf numFmtId="0" fontId="5" fillId="0" borderId="2" xfId="0" applyFont="1" applyBorder="1" applyAlignment="1">
      <alignment horizontal="center" vertical="center" wrapText="1"/>
    </xf>
    <xf numFmtId="0" fontId="4" fillId="0" borderId="0" xfId="0" applyFont="1" applyAlignment="1">
      <alignment vertical="center"/>
    </xf>
    <xf numFmtId="0" fontId="6" fillId="0" borderId="3" xfId="0" applyFont="1" applyBorder="1" applyAlignment="1">
      <alignment vertical="center"/>
    </xf>
    <xf numFmtId="0" fontId="6" fillId="0" borderId="3" xfId="0" applyFont="1" applyBorder="1" applyAlignment="1">
      <alignment vertical="center" wrapText="1"/>
    </xf>
    <xf numFmtId="3" fontId="6" fillId="0" borderId="3" xfId="0" applyNumberFormat="1" applyFont="1" applyBorder="1" applyAlignment="1">
      <alignment vertical="center"/>
    </xf>
    <xf numFmtId="0" fontId="7" fillId="0" borderId="3" xfId="0" applyFont="1" applyBorder="1" applyAlignment="1">
      <alignment horizontal="center" vertical="center" wrapText="1"/>
    </xf>
    <xf numFmtId="0" fontId="6"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vertical="center" wrapText="1"/>
    </xf>
    <xf numFmtId="3" fontId="4" fillId="0" borderId="3" xfId="0" applyNumberFormat="1" applyFont="1" applyBorder="1" applyAlignment="1">
      <alignment vertical="center"/>
    </xf>
    <xf numFmtId="0" fontId="5" fillId="0" borderId="3" xfId="0" applyFont="1" applyBorder="1" applyAlignment="1">
      <alignment horizontal="center" vertical="center" wrapText="1"/>
    </xf>
    <xf numFmtId="3" fontId="0" fillId="0" borderId="4" xfId="0" applyNumberFormat="1" applyBorder="1" applyAlignment="1">
      <alignment vertical="center"/>
    </xf>
    <xf numFmtId="3" fontId="4" fillId="0" borderId="2" xfId="0" applyNumberFormat="1" applyFont="1" applyBorder="1" applyAlignment="1">
      <alignment horizontal="center" vertical="center" wrapText="1"/>
    </xf>
    <xf numFmtId="3" fontId="6" fillId="0" borderId="3"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0" fillId="0" borderId="3" xfId="0" applyNumberFormat="1" applyBorder="1" applyAlignment="1">
      <alignment horizontal="center" vertical="center" wrapText="1"/>
    </xf>
    <xf numFmtId="0" fontId="0" fillId="0" borderId="4" xfId="0" applyBorder="1" applyAlignment="1">
      <alignment vertical="center"/>
    </xf>
    <xf numFmtId="0" fontId="0" fillId="0" borderId="4" xfId="0" quotePrefix="1" applyBorder="1" applyAlignment="1">
      <alignment vertical="center" wrapText="1"/>
    </xf>
    <xf numFmtId="0" fontId="3" fillId="0" borderId="4" xfId="0" quotePrefix="1" applyFont="1" applyBorder="1" applyAlignment="1">
      <alignment horizontal="center" vertical="center" wrapText="1"/>
    </xf>
    <xf numFmtId="0" fontId="2" fillId="0" borderId="4" xfId="0" applyFont="1" applyBorder="1" applyAlignment="1">
      <alignment vertical="center"/>
    </xf>
    <xf numFmtId="0" fontId="2" fillId="0" borderId="4" xfId="0" quotePrefix="1" applyFont="1" applyBorder="1" applyAlignment="1">
      <alignment vertical="center" wrapText="1"/>
    </xf>
    <xf numFmtId="3" fontId="2" fillId="0" borderId="4" xfId="0" applyNumberFormat="1" applyFont="1" applyBorder="1" applyAlignment="1">
      <alignment vertical="center"/>
    </xf>
    <xf numFmtId="3" fontId="2" fillId="0" borderId="4" xfId="0" applyNumberFormat="1" applyFont="1" applyBorder="1" applyAlignment="1">
      <alignment horizontal="center" vertical="center" wrapText="1"/>
    </xf>
    <xf numFmtId="0" fontId="8" fillId="0" borderId="4" xfId="0" quotePrefix="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wrapText="1"/>
    </xf>
    <xf numFmtId="3" fontId="4" fillId="0" borderId="1" xfId="0" applyNumberFormat="1" applyFont="1" applyBorder="1" applyAlignment="1">
      <alignment vertical="center"/>
    </xf>
    <xf numFmtId="3"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vertical="center"/>
    </xf>
    <xf numFmtId="0" fontId="2" fillId="0" borderId="3" xfId="0" quotePrefix="1" applyFont="1" applyBorder="1" applyAlignment="1">
      <alignment vertical="center" wrapText="1"/>
    </xf>
    <xf numFmtId="3" fontId="2" fillId="0" borderId="3" xfId="0" applyNumberFormat="1" applyFont="1" applyBorder="1" applyAlignment="1">
      <alignment vertical="center"/>
    </xf>
    <xf numFmtId="3" fontId="2" fillId="0" borderId="3" xfId="0" applyNumberFormat="1" applyFont="1" applyBorder="1" applyAlignment="1">
      <alignment horizontal="center" vertical="center" wrapText="1"/>
    </xf>
    <xf numFmtId="0" fontId="8" fillId="0" borderId="3" xfId="0" quotePrefix="1" applyFont="1" applyBorder="1" applyAlignment="1">
      <alignment horizontal="center" vertical="center" wrapText="1"/>
    </xf>
    <xf numFmtId="0" fontId="3" fillId="0" borderId="4" xfId="0" quotePrefix="1" applyFont="1" applyBorder="1" applyAlignment="1">
      <alignment horizontal="center" vertical="center" wrapText="1"/>
    </xf>
    <xf numFmtId="3" fontId="2" fillId="0" borderId="4" xfId="0"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vertical="center" wrapText="1"/>
    </xf>
    <xf numFmtId="3" fontId="2" fillId="0" borderId="3" xfId="0" applyNumberFormat="1" applyFont="1" applyFill="1" applyBorder="1" applyAlignment="1">
      <alignment horizontal="center" vertical="center" wrapText="1"/>
    </xf>
    <xf numFmtId="0" fontId="2" fillId="0" borderId="7" xfId="0" applyFont="1" applyBorder="1" applyAlignment="1">
      <alignment vertical="center"/>
    </xf>
    <xf numFmtId="0" fontId="2" fillId="0" borderId="7" xfId="0" quotePrefix="1" applyFont="1" applyBorder="1" applyAlignment="1">
      <alignment vertical="center" wrapText="1"/>
    </xf>
    <xf numFmtId="3" fontId="2" fillId="0" borderId="7" xfId="0" applyNumberFormat="1" applyFont="1" applyBorder="1" applyAlignment="1">
      <alignment horizontal="center" vertical="center" wrapText="1"/>
    </xf>
    <xf numFmtId="0" fontId="8" fillId="0" borderId="7" xfId="0" quotePrefix="1" applyFont="1" applyBorder="1" applyAlignment="1">
      <alignment horizontal="center" vertical="center" wrapText="1"/>
    </xf>
    <xf numFmtId="164" fontId="4" fillId="0" borderId="2" xfId="0" applyNumberFormat="1" applyFont="1" applyBorder="1" applyAlignment="1">
      <alignment vertical="center"/>
    </xf>
    <xf numFmtId="164" fontId="6" fillId="0" borderId="3" xfId="0" applyNumberFormat="1" applyFont="1" applyBorder="1" applyAlignment="1">
      <alignment vertical="center"/>
    </xf>
    <xf numFmtId="164" fontId="0" fillId="0" borderId="3" xfId="0" applyNumberFormat="1" applyBorder="1" applyAlignment="1">
      <alignment vertical="center"/>
    </xf>
    <xf numFmtId="164" fontId="4" fillId="0" borderId="3" xfId="0" applyNumberFormat="1" applyFont="1" applyBorder="1" applyAlignment="1">
      <alignment vertical="center"/>
    </xf>
    <xf numFmtId="164" fontId="2" fillId="0" borderId="3" xfId="0" applyNumberFormat="1" applyFont="1" applyBorder="1" applyAlignment="1">
      <alignment vertical="center"/>
    </xf>
    <xf numFmtId="164" fontId="2" fillId="0" borderId="7" xfId="0" applyNumberFormat="1" applyFont="1" applyBorder="1" applyAlignment="1">
      <alignment vertical="center"/>
    </xf>
    <xf numFmtId="164" fontId="4" fillId="0" borderId="1" xfId="0" applyNumberFormat="1" applyFont="1" applyBorder="1" applyAlignment="1">
      <alignment vertical="center"/>
    </xf>
    <xf numFmtId="0" fontId="0" fillId="0" borderId="0" xfId="0" applyAlignment="1">
      <alignment horizontal="right" vertical="center"/>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4" xfId="0" quotePrefix="1" applyFont="1" applyBorder="1" applyAlignment="1">
      <alignment horizontal="center" vertical="center" wrapText="1"/>
    </xf>
    <xf numFmtId="0" fontId="3" fillId="0" borderId="5" xfId="0" quotePrefix="1" applyFont="1" applyBorder="1" applyAlignment="1">
      <alignment horizontal="center" vertical="center" wrapText="1"/>
    </xf>
    <xf numFmtId="3" fontId="0" fillId="0" borderId="4" xfId="0" quotePrefix="1" applyNumberFormat="1" applyBorder="1" applyAlignment="1">
      <alignment horizontal="center" vertical="center" wrapText="1"/>
    </xf>
    <xf numFmtId="3" fontId="0" fillId="0" borderId="5" xfId="0" applyNumberForma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3" fontId="0" fillId="0" borderId="3" xfId="0" applyNumberFormat="1" applyBorder="1" applyAlignment="1">
      <alignment horizontal="center" vertical="center" wrapText="1"/>
    </xf>
    <xf numFmtId="0" fontId="3" fillId="0" borderId="3" xfId="0" quotePrefix="1"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76200</xdr:colOff>
      <xdr:row>2</xdr:row>
      <xdr:rowOff>19050</xdr:rowOff>
    </xdr:from>
    <xdr:to>
      <xdr:col>1</xdr:col>
      <xdr:colOff>762000</xdr:colOff>
      <xdr:row>2</xdr:row>
      <xdr:rowOff>19050</xdr:rowOff>
    </xdr:to>
    <xdr:cxnSp macro="">
      <xdr:nvCxnSpPr>
        <xdr:cNvPr id="2" name="Straight Connector 1"/>
        <xdr:cNvCxnSpPr/>
      </xdr:nvCxnSpPr>
      <xdr:spPr>
        <a:xfrm>
          <a:off x="476250" y="419100"/>
          <a:ext cx="685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
  <sheetViews>
    <sheetView workbookViewId="0">
      <selection activeCell="A3" sqref="A3:E3"/>
    </sheetView>
  </sheetViews>
  <sheetFormatPr defaultRowHeight="15.75" x14ac:dyDescent="0.25"/>
  <cols>
    <col min="1" max="1" width="5.25" style="1" customWidth="1"/>
    <col min="2" max="2" width="46.625" style="1" customWidth="1"/>
    <col min="3" max="3" width="15.25" style="1" customWidth="1"/>
    <col min="4" max="4" width="20.25" style="1" customWidth="1"/>
    <col min="5" max="5" width="13.625" style="1" customWidth="1"/>
    <col min="6" max="16384" width="9" style="1"/>
  </cols>
  <sheetData>
    <row r="1" spans="1:5" x14ac:dyDescent="0.25">
      <c r="E1" s="66" t="s">
        <v>77</v>
      </c>
    </row>
    <row r="2" spans="1:5" ht="36" customHeight="1" x14ac:dyDescent="0.25">
      <c r="A2" s="68" t="s">
        <v>80</v>
      </c>
      <c r="B2" s="68"/>
      <c r="C2" s="68"/>
      <c r="D2" s="68"/>
      <c r="E2" s="68"/>
    </row>
    <row r="3" spans="1:5" x14ac:dyDescent="0.25">
      <c r="A3" s="67" t="s">
        <v>81</v>
      </c>
      <c r="B3" s="67"/>
      <c r="C3" s="67"/>
      <c r="D3" s="67"/>
      <c r="E3" s="67"/>
    </row>
    <row r="4" spans="1:5" x14ac:dyDescent="0.25">
      <c r="E4" s="4" t="s">
        <v>5</v>
      </c>
    </row>
    <row r="5" spans="1:5" s="2" customFormat="1" ht="24.75" customHeight="1" x14ac:dyDescent="0.25">
      <c r="A5" s="5" t="s">
        <v>75</v>
      </c>
      <c r="B5" s="5" t="s">
        <v>74</v>
      </c>
      <c r="C5" s="5" t="s">
        <v>68</v>
      </c>
      <c r="D5" s="5" t="s">
        <v>69</v>
      </c>
      <c r="E5" s="5" t="s">
        <v>4</v>
      </c>
    </row>
    <row r="6" spans="1:5" s="16" customFormat="1" ht="18.75" hidden="1" customHeight="1" x14ac:dyDescent="0.25">
      <c r="A6" s="12" t="s">
        <v>7</v>
      </c>
      <c r="B6" s="13" t="s">
        <v>8</v>
      </c>
      <c r="C6" s="14">
        <f>C7</f>
        <v>69500000000</v>
      </c>
      <c r="D6" s="27"/>
      <c r="E6" s="15"/>
    </row>
    <row r="7" spans="1:5" s="21" customFormat="1" ht="18" hidden="1" customHeight="1" x14ac:dyDescent="0.25">
      <c r="A7" s="17" t="s">
        <v>6</v>
      </c>
      <c r="B7" s="18" t="s">
        <v>10</v>
      </c>
      <c r="C7" s="19">
        <f>SUM(C8:C9)</f>
        <v>69500000000</v>
      </c>
      <c r="D7" s="28"/>
      <c r="E7" s="20"/>
    </row>
    <row r="8" spans="1:5" ht="33.75" hidden="1" customHeight="1" x14ac:dyDescent="0.25">
      <c r="A8" s="6">
        <v>1</v>
      </c>
      <c r="B8" s="7" t="s">
        <v>15</v>
      </c>
      <c r="C8" s="11">
        <f>33000000000+32500000000</f>
        <v>65500000000</v>
      </c>
      <c r="D8" s="71" t="s">
        <v>12</v>
      </c>
      <c r="E8" s="69"/>
    </row>
    <row r="9" spans="1:5" ht="30.75" hidden="1" customHeight="1" x14ac:dyDescent="0.25">
      <c r="A9" s="6">
        <v>2</v>
      </c>
      <c r="B9" s="7" t="s">
        <v>11</v>
      </c>
      <c r="C9" s="11">
        <v>4000000000</v>
      </c>
      <c r="D9" s="72"/>
      <c r="E9" s="70"/>
    </row>
    <row r="10" spans="1:5" s="16" customFormat="1" ht="18.75" hidden="1" customHeight="1" x14ac:dyDescent="0.25">
      <c r="A10" s="22" t="s">
        <v>13</v>
      </c>
      <c r="B10" s="23" t="s">
        <v>14</v>
      </c>
      <c r="C10" s="24">
        <f>SUM(C11:C13)+C19</f>
        <v>5319530000</v>
      </c>
      <c r="D10" s="29"/>
      <c r="E10" s="25"/>
    </row>
    <row r="11" spans="1:5" ht="54.75" customHeight="1" x14ac:dyDescent="0.25">
      <c r="A11" s="6">
        <v>1</v>
      </c>
      <c r="B11" s="7" t="s">
        <v>17</v>
      </c>
      <c r="C11" s="11">
        <v>857750000</v>
      </c>
      <c r="D11" s="10" t="s">
        <v>20</v>
      </c>
      <c r="E11" s="10"/>
    </row>
    <row r="12" spans="1:5" ht="38.25" customHeight="1" x14ac:dyDescent="0.25">
      <c r="A12" s="6">
        <v>2</v>
      </c>
      <c r="B12" s="7" t="s">
        <v>19</v>
      </c>
      <c r="C12" s="11">
        <v>948780000</v>
      </c>
      <c r="D12" s="10" t="s">
        <v>21</v>
      </c>
      <c r="E12" s="10"/>
    </row>
    <row r="13" spans="1:5" ht="72.75" customHeight="1" x14ac:dyDescent="0.25">
      <c r="A13" s="6">
        <v>3</v>
      </c>
      <c r="B13" s="9" t="s">
        <v>22</v>
      </c>
      <c r="C13" s="11">
        <v>1503000000</v>
      </c>
      <c r="D13" s="10" t="s">
        <v>23</v>
      </c>
      <c r="E13" s="10"/>
    </row>
    <row r="14" spans="1:5" s="3" customFormat="1" ht="114.75" customHeight="1" x14ac:dyDescent="0.25">
      <c r="A14" s="34"/>
      <c r="B14" s="35" t="s">
        <v>56</v>
      </c>
      <c r="C14" s="36">
        <v>914000000</v>
      </c>
      <c r="D14" s="37"/>
      <c r="E14" s="38"/>
    </row>
    <row r="15" spans="1:5" s="3" customFormat="1" ht="94.5" x14ac:dyDescent="0.25">
      <c r="A15" s="34"/>
      <c r="B15" s="35" t="s">
        <v>57</v>
      </c>
      <c r="C15" s="36">
        <v>378000000</v>
      </c>
      <c r="D15" s="37"/>
      <c r="E15" s="38"/>
    </row>
    <row r="16" spans="1:5" s="3" customFormat="1" ht="85.5" customHeight="1" x14ac:dyDescent="0.25">
      <c r="A16" s="34"/>
      <c r="B16" s="35" t="s">
        <v>58</v>
      </c>
      <c r="C16" s="36">
        <v>127000000</v>
      </c>
      <c r="D16" s="37"/>
      <c r="E16" s="38"/>
    </row>
    <row r="17" spans="1:5" s="3" customFormat="1" ht="51.75" customHeight="1" x14ac:dyDescent="0.25">
      <c r="A17" s="34"/>
      <c r="B17" s="35" t="s">
        <v>59</v>
      </c>
      <c r="C17" s="36">
        <v>49000000</v>
      </c>
      <c r="D17" s="37"/>
      <c r="E17" s="38"/>
    </row>
    <row r="18" spans="1:5" s="3" customFormat="1" ht="83.25" customHeight="1" x14ac:dyDescent="0.25">
      <c r="A18" s="34"/>
      <c r="B18" s="35" t="s">
        <v>60</v>
      </c>
      <c r="C18" s="36">
        <v>35000000</v>
      </c>
      <c r="D18" s="37"/>
      <c r="E18" s="38"/>
    </row>
    <row r="19" spans="1:5" ht="49.5" customHeight="1" x14ac:dyDescent="0.25">
      <c r="A19" s="31">
        <v>4</v>
      </c>
      <c r="B19" s="32" t="s">
        <v>24</v>
      </c>
      <c r="C19" s="26">
        <f>SUM(C20:C28)</f>
        <v>2010000000</v>
      </c>
      <c r="D19" s="49" t="s">
        <v>27</v>
      </c>
      <c r="E19" s="33"/>
    </row>
    <row r="20" spans="1:5" s="3" customFormat="1" ht="94.5" x14ac:dyDescent="0.25">
      <c r="A20" s="34" t="s">
        <v>43</v>
      </c>
      <c r="B20" s="35" t="s">
        <v>36</v>
      </c>
      <c r="C20" s="36">
        <v>92000000</v>
      </c>
      <c r="D20" s="37"/>
      <c r="E20" s="38"/>
    </row>
    <row r="21" spans="1:5" s="3" customFormat="1" ht="84" customHeight="1" x14ac:dyDescent="0.25">
      <c r="A21" s="34" t="s">
        <v>44</v>
      </c>
      <c r="B21" s="35" t="s">
        <v>25</v>
      </c>
      <c r="C21" s="36">
        <v>410000000</v>
      </c>
      <c r="D21" s="50"/>
      <c r="E21" s="38"/>
    </row>
    <row r="22" spans="1:5" s="3" customFormat="1" ht="51" customHeight="1" x14ac:dyDescent="0.25">
      <c r="A22" s="34" t="s">
        <v>45</v>
      </c>
      <c r="B22" s="35" t="s">
        <v>34</v>
      </c>
      <c r="C22" s="36">
        <f>148000000</f>
        <v>148000000</v>
      </c>
      <c r="D22" s="37"/>
      <c r="E22" s="38"/>
    </row>
    <row r="23" spans="1:5" s="3" customFormat="1" ht="37.5" customHeight="1" x14ac:dyDescent="0.25">
      <c r="A23" s="34" t="s">
        <v>46</v>
      </c>
      <c r="B23" s="35" t="s">
        <v>33</v>
      </c>
      <c r="C23" s="36">
        <f>5000000</f>
        <v>5000000</v>
      </c>
      <c r="D23" s="37"/>
      <c r="E23" s="38"/>
    </row>
    <row r="24" spans="1:5" s="3" customFormat="1" ht="69" customHeight="1" x14ac:dyDescent="0.25">
      <c r="A24" s="34" t="s">
        <v>47</v>
      </c>
      <c r="B24" s="35" t="s">
        <v>26</v>
      </c>
      <c r="C24" s="36">
        <f>351000000</f>
        <v>351000000</v>
      </c>
      <c r="D24" s="37"/>
      <c r="E24" s="38"/>
    </row>
    <row r="25" spans="1:5" s="3" customFormat="1" ht="36" customHeight="1" x14ac:dyDescent="0.25">
      <c r="A25" s="34" t="s">
        <v>48</v>
      </c>
      <c r="B25" s="35" t="s">
        <v>35</v>
      </c>
      <c r="C25" s="36">
        <f>11000000</f>
        <v>11000000</v>
      </c>
      <c r="D25" s="37"/>
      <c r="E25" s="38"/>
    </row>
    <row r="26" spans="1:5" s="3" customFormat="1" ht="50.25" customHeight="1" x14ac:dyDescent="0.25">
      <c r="A26" s="34" t="s">
        <v>49</v>
      </c>
      <c r="B26" s="35" t="s">
        <v>37</v>
      </c>
      <c r="C26" s="36">
        <v>230000000</v>
      </c>
      <c r="D26" s="37"/>
      <c r="E26" s="38"/>
    </row>
    <row r="27" spans="1:5" s="3" customFormat="1" ht="36" customHeight="1" x14ac:dyDescent="0.25">
      <c r="A27" s="34" t="s">
        <v>50</v>
      </c>
      <c r="B27" s="35" t="s">
        <v>38</v>
      </c>
      <c r="C27" s="36">
        <v>77000000</v>
      </c>
      <c r="D27" s="37"/>
      <c r="E27" s="38"/>
    </row>
    <row r="28" spans="1:5" s="3" customFormat="1" ht="51.75" customHeight="1" x14ac:dyDescent="0.25">
      <c r="A28" s="44" t="s">
        <v>51</v>
      </c>
      <c r="B28" s="45" t="s">
        <v>39</v>
      </c>
      <c r="C28" s="46">
        <v>686000000</v>
      </c>
      <c r="D28" s="47"/>
      <c r="E28" s="48"/>
    </row>
    <row r="29" spans="1:5" s="3" customFormat="1" ht="99.75" customHeight="1" x14ac:dyDescent="0.25">
      <c r="A29" s="44" t="s">
        <v>52</v>
      </c>
      <c r="B29" s="45" t="s">
        <v>40</v>
      </c>
      <c r="C29" s="46">
        <v>200000000</v>
      </c>
      <c r="D29" s="47"/>
      <c r="E29" s="48"/>
    </row>
    <row r="30" spans="1:5" s="3" customFormat="1" ht="35.25" customHeight="1" x14ac:dyDescent="0.25">
      <c r="A30" s="44" t="s">
        <v>53</v>
      </c>
      <c r="B30" s="45" t="s">
        <v>42</v>
      </c>
      <c r="C30" s="46">
        <v>486000000</v>
      </c>
      <c r="D30" s="47"/>
      <c r="E30" s="48"/>
    </row>
    <row r="31" spans="1:5" s="3" customFormat="1" ht="53.25" customHeight="1" x14ac:dyDescent="0.25">
      <c r="A31" s="44"/>
      <c r="B31" s="45" t="s">
        <v>54</v>
      </c>
      <c r="C31" s="46">
        <f>168000000+193000000</f>
        <v>361000000</v>
      </c>
      <c r="D31" s="47"/>
      <c r="E31" s="48"/>
    </row>
    <row r="32" spans="1:5" s="3" customFormat="1" ht="66.75" customHeight="1" x14ac:dyDescent="0.25">
      <c r="A32" s="34"/>
      <c r="B32" s="35" t="s">
        <v>55</v>
      </c>
      <c r="C32" s="36">
        <v>125000000</v>
      </c>
      <c r="D32" s="37"/>
      <c r="E32" s="38"/>
    </row>
    <row r="33" spans="1:5" s="16" customFormat="1" ht="24.75" customHeight="1" x14ac:dyDescent="0.25">
      <c r="A33" s="39"/>
      <c r="B33" s="40" t="s">
        <v>28</v>
      </c>
      <c r="C33" s="41">
        <f>C10</f>
        <v>5319530000</v>
      </c>
      <c r="D33" s="42"/>
      <c r="E33" s="43"/>
    </row>
  </sheetData>
  <mergeCells count="4">
    <mergeCell ref="A3:E3"/>
    <mergeCell ref="A2:E2"/>
    <mergeCell ref="E8:E9"/>
    <mergeCell ref="D8:D9"/>
  </mergeCells>
  <pageMargins left="0" right="0" top="0" bottom="0"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tabSelected="1" topLeftCell="A4" zoomScale="85" zoomScaleNormal="85" workbookViewId="0">
      <selection activeCell="D20" sqref="D20"/>
    </sheetView>
  </sheetViews>
  <sheetFormatPr defaultRowHeight="15.75" x14ac:dyDescent="0.25"/>
  <cols>
    <col min="1" max="1" width="5.25" style="1" customWidth="1"/>
    <col min="2" max="2" width="40.625" style="1" customWidth="1"/>
    <col min="3" max="3" width="15.25" style="1" hidden="1" customWidth="1"/>
    <col min="4" max="4" width="15.25" style="1" customWidth="1"/>
    <col min="5" max="5" width="15" style="1" customWidth="1"/>
    <col min="6" max="6" width="15.25" style="1" customWidth="1"/>
    <col min="7" max="7" width="14.5" style="1" hidden="1" customWidth="1"/>
    <col min="8" max="8" width="13.125" style="1" customWidth="1"/>
    <col min="9" max="9" width="12" style="1" customWidth="1"/>
    <col min="10" max="10" width="13.875" style="1" customWidth="1"/>
    <col min="11" max="11" width="17.75" style="1" customWidth="1"/>
    <col min="12" max="12" width="13.625" style="1" customWidth="1"/>
    <col min="13" max="16384" width="9" style="1"/>
  </cols>
  <sheetData>
    <row r="1" spans="1:12" hidden="1" x14ac:dyDescent="0.25">
      <c r="A1" s="8" t="s">
        <v>9</v>
      </c>
    </row>
    <row r="2" spans="1:12" hidden="1" x14ac:dyDescent="0.25">
      <c r="A2" s="8" t="s">
        <v>0</v>
      </c>
    </row>
    <row r="3" spans="1:12" hidden="1" x14ac:dyDescent="0.25"/>
    <row r="4" spans="1:12" x14ac:dyDescent="0.25">
      <c r="L4" s="66" t="s">
        <v>78</v>
      </c>
    </row>
    <row r="5" spans="1:12" ht="20.25" customHeight="1" x14ac:dyDescent="0.25">
      <c r="A5" s="68" t="s">
        <v>79</v>
      </c>
      <c r="B5" s="68"/>
      <c r="C5" s="68"/>
      <c r="D5" s="68"/>
      <c r="E5" s="68"/>
      <c r="F5" s="68"/>
      <c r="G5" s="68"/>
      <c r="H5" s="68"/>
      <c r="I5" s="68"/>
      <c r="J5" s="68"/>
      <c r="K5" s="68"/>
      <c r="L5" s="68"/>
    </row>
    <row r="6" spans="1:12" x14ac:dyDescent="0.25">
      <c r="A6" s="67" t="str">
        <f>'Thu 1-5'!A3:E3</f>
        <v>(Kèm theo Nghị quyết số        /NQ-HĐND ngày       tháng  9  năm 2024 của Hội đồng nhân dân huyện Châu Thành)</v>
      </c>
      <c r="B6" s="67"/>
      <c r="C6" s="67"/>
      <c r="D6" s="67"/>
      <c r="E6" s="67"/>
      <c r="F6" s="67"/>
      <c r="G6" s="67"/>
      <c r="H6" s="67"/>
      <c r="I6" s="67"/>
      <c r="J6" s="67"/>
      <c r="K6" s="67"/>
      <c r="L6" s="67"/>
    </row>
    <row r="7" spans="1:12" x14ac:dyDescent="0.25">
      <c r="L7" s="4" t="s">
        <v>5</v>
      </c>
    </row>
    <row r="8" spans="1:12" s="2" customFormat="1" ht="27.75" customHeight="1" x14ac:dyDescent="0.25">
      <c r="A8" s="73" t="s">
        <v>1</v>
      </c>
      <c r="B8" s="73" t="s">
        <v>2</v>
      </c>
      <c r="C8" s="73" t="s">
        <v>3</v>
      </c>
      <c r="D8" s="73" t="s">
        <v>72</v>
      </c>
      <c r="E8" s="77" t="s">
        <v>73</v>
      </c>
      <c r="F8" s="78"/>
      <c r="G8" s="78"/>
      <c r="H8" s="78"/>
      <c r="I8" s="78"/>
      <c r="J8" s="79"/>
      <c r="K8" s="73" t="s">
        <v>30</v>
      </c>
      <c r="L8" s="73" t="s">
        <v>4</v>
      </c>
    </row>
    <row r="9" spans="1:12" s="2" customFormat="1" ht="45" customHeight="1" x14ac:dyDescent="0.25">
      <c r="A9" s="74"/>
      <c r="B9" s="74"/>
      <c r="C9" s="74"/>
      <c r="D9" s="74"/>
      <c r="E9" s="51" t="s">
        <v>61</v>
      </c>
      <c r="F9" s="51" t="s">
        <v>62</v>
      </c>
      <c r="G9" s="51" t="s">
        <v>63</v>
      </c>
      <c r="H9" s="51" t="s">
        <v>64</v>
      </c>
      <c r="I9" s="51" t="s">
        <v>65</v>
      </c>
      <c r="J9" s="51" t="s">
        <v>66</v>
      </c>
      <c r="K9" s="74"/>
      <c r="L9" s="74"/>
    </row>
    <row r="10" spans="1:12" s="53" customFormat="1" x14ac:dyDescent="0.25">
      <c r="A10" s="52" t="s">
        <v>7</v>
      </c>
      <c r="B10" s="52" t="s">
        <v>13</v>
      </c>
      <c r="C10" s="52">
        <v>1</v>
      </c>
      <c r="D10" s="52" t="s">
        <v>76</v>
      </c>
      <c r="E10" s="52">
        <v>2</v>
      </c>
      <c r="F10" s="52">
        <v>3</v>
      </c>
      <c r="G10" s="52">
        <v>4</v>
      </c>
      <c r="H10" s="52">
        <v>4</v>
      </c>
      <c r="I10" s="52">
        <v>5</v>
      </c>
      <c r="J10" s="52">
        <v>6</v>
      </c>
      <c r="K10" s="52" t="s">
        <v>70</v>
      </c>
      <c r="L10" s="52" t="s">
        <v>71</v>
      </c>
    </row>
    <row r="11" spans="1:12" s="16" customFormat="1" ht="18.75" hidden="1" customHeight="1" x14ac:dyDescent="0.25">
      <c r="A11" s="12" t="s">
        <v>7</v>
      </c>
      <c r="B11" s="13" t="s">
        <v>8</v>
      </c>
      <c r="C11" s="59">
        <f>C12</f>
        <v>69500000000</v>
      </c>
      <c r="D11" s="59">
        <f>D12</f>
        <v>69500000000</v>
      </c>
      <c r="E11" s="59">
        <f t="shared" ref="E11:J11" si="0">E12</f>
        <v>0</v>
      </c>
      <c r="F11" s="59">
        <f t="shared" si="0"/>
        <v>65500000000</v>
      </c>
      <c r="G11" s="59">
        <f t="shared" si="0"/>
        <v>4000000000</v>
      </c>
      <c r="H11" s="59">
        <f t="shared" si="0"/>
        <v>0</v>
      </c>
      <c r="I11" s="59">
        <f t="shared" si="0"/>
        <v>0</v>
      </c>
      <c r="J11" s="59">
        <f t="shared" si="0"/>
        <v>0</v>
      </c>
      <c r="K11" s="27"/>
      <c r="L11" s="15"/>
    </row>
    <row r="12" spans="1:12" s="21" customFormat="1" ht="18" hidden="1" customHeight="1" x14ac:dyDescent="0.25">
      <c r="A12" s="17" t="s">
        <v>6</v>
      </c>
      <c r="B12" s="18" t="s">
        <v>10</v>
      </c>
      <c r="C12" s="60">
        <f>SUM(C13:C14)</f>
        <v>69500000000</v>
      </c>
      <c r="D12" s="60">
        <f>SUM(D13:D14)</f>
        <v>69500000000</v>
      </c>
      <c r="E12" s="60">
        <f t="shared" ref="E12:J12" si="1">SUM(E13:E14)</f>
        <v>0</v>
      </c>
      <c r="F12" s="60">
        <f t="shared" si="1"/>
        <v>65500000000</v>
      </c>
      <c r="G12" s="60">
        <f t="shared" si="1"/>
        <v>4000000000</v>
      </c>
      <c r="H12" s="60">
        <f t="shared" si="1"/>
        <v>0</v>
      </c>
      <c r="I12" s="60">
        <f t="shared" si="1"/>
        <v>0</v>
      </c>
      <c r="J12" s="60">
        <f t="shared" si="1"/>
        <v>0</v>
      </c>
      <c r="K12" s="28"/>
      <c r="L12" s="20"/>
    </row>
    <row r="13" spans="1:12" ht="42.75" hidden="1" customHeight="1" x14ac:dyDescent="0.25">
      <c r="A13" s="6">
        <v>1</v>
      </c>
      <c r="B13" s="7" t="s">
        <v>15</v>
      </c>
      <c r="C13" s="61">
        <f>33000000000+32500000000</f>
        <v>65500000000</v>
      </c>
      <c r="D13" s="61">
        <f>C13</f>
        <v>65500000000</v>
      </c>
      <c r="E13" s="61"/>
      <c r="F13" s="61">
        <f>D13</f>
        <v>65500000000</v>
      </c>
      <c r="G13" s="61"/>
      <c r="H13" s="61"/>
      <c r="I13" s="61"/>
      <c r="J13" s="61"/>
      <c r="K13" s="75" t="s">
        <v>16</v>
      </c>
      <c r="L13" s="76"/>
    </row>
    <row r="14" spans="1:12" ht="20.25" hidden="1" customHeight="1" x14ac:dyDescent="0.25">
      <c r="A14" s="6">
        <v>2</v>
      </c>
      <c r="B14" s="7" t="s">
        <v>11</v>
      </c>
      <c r="C14" s="61">
        <v>4000000000</v>
      </c>
      <c r="D14" s="61">
        <f>C14</f>
        <v>4000000000</v>
      </c>
      <c r="E14" s="61"/>
      <c r="F14" s="61"/>
      <c r="G14" s="61">
        <f>D14</f>
        <v>4000000000</v>
      </c>
      <c r="H14" s="61"/>
      <c r="I14" s="61"/>
      <c r="J14" s="61"/>
      <c r="K14" s="75"/>
      <c r="L14" s="76"/>
    </row>
    <row r="15" spans="1:12" s="16" customFormat="1" ht="18.75" hidden="1" customHeight="1" x14ac:dyDescent="0.25">
      <c r="A15" s="22" t="s">
        <v>13</v>
      </c>
      <c r="B15" s="23" t="s">
        <v>14</v>
      </c>
      <c r="C15" s="62">
        <f>SUM(C16:C18)+C24</f>
        <v>5319530000</v>
      </c>
      <c r="D15" s="62">
        <f>SUM(D16:D18)+D24</f>
        <v>5319530000</v>
      </c>
      <c r="E15" s="62">
        <f t="shared" ref="E15:J15" si="2">SUM(E16:E18)+E24</f>
        <v>1806530000</v>
      </c>
      <c r="F15" s="62">
        <f t="shared" si="2"/>
        <v>2254000000</v>
      </c>
      <c r="G15" s="62">
        <f t="shared" si="2"/>
        <v>0</v>
      </c>
      <c r="H15" s="62">
        <f t="shared" si="2"/>
        <v>885000000</v>
      </c>
      <c r="I15" s="62">
        <f t="shared" si="2"/>
        <v>49000000</v>
      </c>
      <c r="J15" s="62">
        <f t="shared" si="2"/>
        <v>325000000</v>
      </c>
      <c r="K15" s="29"/>
      <c r="L15" s="25"/>
    </row>
    <row r="16" spans="1:12" ht="68.25" customHeight="1" x14ac:dyDescent="0.25">
      <c r="A16" s="6">
        <v>1</v>
      </c>
      <c r="B16" s="7" t="s">
        <v>17</v>
      </c>
      <c r="C16" s="61">
        <v>857750000</v>
      </c>
      <c r="D16" s="61">
        <f t="shared" ref="D16:D23" si="3">C16</f>
        <v>857750000</v>
      </c>
      <c r="E16" s="61">
        <f>D16</f>
        <v>857750000</v>
      </c>
      <c r="F16" s="61"/>
      <c r="G16" s="61"/>
      <c r="H16" s="61"/>
      <c r="I16" s="61"/>
      <c r="J16" s="61"/>
      <c r="K16" s="75" t="s">
        <v>18</v>
      </c>
      <c r="L16" s="10"/>
    </row>
    <row r="17" spans="1:12" ht="41.25" customHeight="1" x14ac:dyDescent="0.25">
      <c r="A17" s="6">
        <v>2</v>
      </c>
      <c r="B17" s="7" t="s">
        <v>19</v>
      </c>
      <c r="C17" s="61">
        <v>948780000</v>
      </c>
      <c r="D17" s="61">
        <f t="shared" si="3"/>
        <v>948780000</v>
      </c>
      <c r="E17" s="61">
        <f>D17</f>
        <v>948780000</v>
      </c>
      <c r="F17" s="61"/>
      <c r="G17" s="61"/>
      <c r="H17" s="61"/>
      <c r="I17" s="61"/>
      <c r="J17" s="61"/>
      <c r="K17" s="75"/>
      <c r="L17" s="10"/>
    </row>
    <row r="18" spans="1:12" ht="85.5" customHeight="1" x14ac:dyDescent="0.25">
      <c r="A18" s="6">
        <v>3</v>
      </c>
      <c r="B18" s="9" t="s">
        <v>22</v>
      </c>
      <c r="C18" s="61">
        <v>1503000000</v>
      </c>
      <c r="D18" s="61">
        <f t="shared" si="3"/>
        <v>1503000000</v>
      </c>
      <c r="E18" s="61"/>
      <c r="F18" s="61">
        <f>SUM(F19:F23)</f>
        <v>1292000000</v>
      </c>
      <c r="G18" s="61">
        <f t="shared" ref="G18:I18" si="4">SUM(G19:G23)</f>
        <v>0</v>
      </c>
      <c r="H18" s="61">
        <f t="shared" si="4"/>
        <v>162000000</v>
      </c>
      <c r="I18" s="61">
        <f t="shared" si="4"/>
        <v>49000000</v>
      </c>
      <c r="J18" s="61"/>
      <c r="K18" s="30"/>
      <c r="L18" s="10"/>
    </row>
    <row r="19" spans="1:12" s="3" customFormat="1" ht="114.75" customHeight="1" x14ac:dyDescent="0.25">
      <c r="A19" s="44"/>
      <c r="B19" s="45" t="s">
        <v>56</v>
      </c>
      <c r="C19" s="63">
        <v>914000000</v>
      </c>
      <c r="D19" s="63">
        <f t="shared" si="3"/>
        <v>914000000</v>
      </c>
      <c r="E19" s="63"/>
      <c r="F19" s="63">
        <v>914000000</v>
      </c>
      <c r="G19" s="63"/>
      <c r="H19" s="63"/>
      <c r="I19" s="63"/>
      <c r="J19" s="63"/>
      <c r="K19" s="47" t="s">
        <v>18</v>
      </c>
      <c r="L19" s="48"/>
    </row>
    <row r="20" spans="1:12" s="3" customFormat="1" ht="110.25" x14ac:dyDescent="0.25">
      <c r="A20" s="44"/>
      <c r="B20" s="45" t="s">
        <v>57</v>
      </c>
      <c r="C20" s="63">
        <v>378000000</v>
      </c>
      <c r="D20" s="63">
        <f t="shared" si="3"/>
        <v>378000000</v>
      </c>
      <c r="E20" s="63"/>
      <c r="F20" s="63">
        <v>378000000</v>
      </c>
      <c r="G20" s="63"/>
      <c r="H20" s="63"/>
      <c r="I20" s="63"/>
      <c r="J20" s="63"/>
      <c r="K20" s="47" t="s">
        <v>31</v>
      </c>
      <c r="L20" s="48"/>
    </row>
    <row r="21" spans="1:12" s="3" customFormat="1" ht="85.5" customHeight="1" x14ac:dyDescent="0.25">
      <c r="A21" s="44"/>
      <c r="B21" s="45" t="s">
        <v>58</v>
      </c>
      <c r="C21" s="63">
        <v>127000000</v>
      </c>
      <c r="D21" s="63">
        <f t="shared" si="3"/>
        <v>127000000</v>
      </c>
      <c r="E21" s="63"/>
      <c r="F21" s="63"/>
      <c r="G21" s="63"/>
      <c r="H21" s="63">
        <v>127000000</v>
      </c>
      <c r="I21" s="63"/>
      <c r="J21" s="63"/>
      <c r="K21" s="47" t="s">
        <v>18</v>
      </c>
      <c r="L21" s="48"/>
    </row>
    <row r="22" spans="1:12" s="3" customFormat="1" ht="51.75" customHeight="1" x14ac:dyDescent="0.25">
      <c r="A22" s="44"/>
      <c r="B22" s="45" t="s">
        <v>59</v>
      </c>
      <c r="C22" s="63">
        <v>49000000</v>
      </c>
      <c r="D22" s="63">
        <f t="shared" si="3"/>
        <v>49000000</v>
      </c>
      <c r="E22" s="63"/>
      <c r="F22" s="63"/>
      <c r="G22" s="63"/>
      <c r="H22" s="63"/>
      <c r="I22" s="63">
        <v>49000000</v>
      </c>
      <c r="J22" s="63"/>
      <c r="K22" s="47" t="s">
        <v>18</v>
      </c>
      <c r="L22" s="48"/>
    </row>
    <row r="23" spans="1:12" s="3" customFormat="1" ht="83.25" customHeight="1" x14ac:dyDescent="0.25">
      <c r="A23" s="44"/>
      <c r="B23" s="45" t="s">
        <v>60</v>
      </c>
      <c r="C23" s="63">
        <v>35000000</v>
      </c>
      <c r="D23" s="63">
        <f t="shared" si="3"/>
        <v>35000000</v>
      </c>
      <c r="E23" s="63"/>
      <c r="F23" s="63"/>
      <c r="G23" s="63"/>
      <c r="H23" s="63">
        <v>35000000</v>
      </c>
      <c r="I23" s="63"/>
      <c r="J23" s="63"/>
      <c r="K23" s="47" t="s">
        <v>18</v>
      </c>
      <c r="L23" s="48"/>
    </row>
    <row r="24" spans="1:12" ht="49.5" customHeight="1" x14ac:dyDescent="0.25">
      <c r="A24" s="6">
        <v>4</v>
      </c>
      <c r="B24" s="9" t="s">
        <v>24</v>
      </c>
      <c r="C24" s="61">
        <f>SUM(C25:C33)</f>
        <v>2010000000</v>
      </c>
      <c r="D24" s="61">
        <f>SUM(D25:D33)</f>
        <v>2010000000</v>
      </c>
      <c r="E24" s="61"/>
      <c r="F24" s="61">
        <f>SUM(F25:F33)</f>
        <v>962000000</v>
      </c>
      <c r="G24" s="61">
        <f t="shared" ref="G24:J24" si="5">SUM(G25:G33)</f>
        <v>0</v>
      </c>
      <c r="H24" s="61">
        <f t="shared" si="5"/>
        <v>723000000</v>
      </c>
      <c r="I24" s="61">
        <f t="shared" si="5"/>
        <v>0</v>
      </c>
      <c r="J24" s="61">
        <f t="shared" si="5"/>
        <v>325000000</v>
      </c>
      <c r="K24" s="30"/>
      <c r="L24" s="10"/>
    </row>
    <row r="25" spans="1:12" s="3" customFormat="1" ht="110.25" x14ac:dyDescent="0.25">
      <c r="A25" s="44" t="s">
        <v>43</v>
      </c>
      <c r="B25" s="45" t="s">
        <v>36</v>
      </c>
      <c r="C25" s="63">
        <v>92000000</v>
      </c>
      <c r="D25" s="63">
        <f t="shared" ref="D25:D35" si="6">C25</f>
        <v>92000000</v>
      </c>
      <c r="E25" s="63"/>
      <c r="F25" s="63">
        <f>D25</f>
        <v>92000000</v>
      </c>
      <c r="G25" s="63"/>
      <c r="H25" s="63"/>
      <c r="I25" s="63"/>
      <c r="J25" s="63"/>
      <c r="K25" s="47" t="s">
        <v>29</v>
      </c>
      <c r="L25" s="48"/>
    </row>
    <row r="26" spans="1:12" s="3" customFormat="1" ht="84" customHeight="1" x14ac:dyDescent="0.25">
      <c r="A26" s="44" t="s">
        <v>44</v>
      </c>
      <c r="B26" s="45" t="s">
        <v>25</v>
      </c>
      <c r="C26" s="63">
        <v>410000000</v>
      </c>
      <c r="D26" s="63">
        <f t="shared" si="6"/>
        <v>410000000</v>
      </c>
      <c r="E26" s="63"/>
      <c r="F26" s="63">
        <f>D26</f>
        <v>410000000</v>
      </c>
      <c r="G26" s="63"/>
      <c r="H26" s="63"/>
      <c r="I26" s="63"/>
      <c r="J26" s="63"/>
      <c r="K26" s="54" t="s">
        <v>31</v>
      </c>
      <c r="L26" s="48"/>
    </row>
    <row r="27" spans="1:12" s="3" customFormat="1" ht="51" customHeight="1" x14ac:dyDescent="0.25">
      <c r="A27" s="44" t="s">
        <v>45</v>
      </c>
      <c r="B27" s="45" t="s">
        <v>34</v>
      </c>
      <c r="C27" s="63">
        <f>148000000</f>
        <v>148000000</v>
      </c>
      <c r="D27" s="63">
        <f t="shared" si="6"/>
        <v>148000000</v>
      </c>
      <c r="E27" s="63"/>
      <c r="F27" s="63">
        <f>D27</f>
        <v>148000000</v>
      </c>
      <c r="G27" s="63"/>
      <c r="H27" s="63"/>
      <c r="I27" s="63"/>
      <c r="J27" s="63"/>
      <c r="K27" s="47" t="s">
        <v>31</v>
      </c>
      <c r="L27" s="48"/>
    </row>
    <row r="28" spans="1:12" s="3" customFormat="1" ht="37.5" customHeight="1" x14ac:dyDescent="0.25">
      <c r="A28" s="44" t="s">
        <v>46</v>
      </c>
      <c r="B28" s="45" t="s">
        <v>33</v>
      </c>
      <c r="C28" s="63">
        <f>5000000</f>
        <v>5000000</v>
      </c>
      <c r="D28" s="63">
        <f t="shared" si="6"/>
        <v>5000000</v>
      </c>
      <c r="E28" s="63"/>
      <c r="F28" s="63">
        <f>D28</f>
        <v>5000000</v>
      </c>
      <c r="G28" s="63"/>
      <c r="H28" s="63"/>
      <c r="I28" s="63"/>
      <c r="J28" s="63"/>
      <c r="K28" s="47" t="s">
        <v>31</v>
      </c>
      <c r="L28" s="48"/>
    </row>
    <row r="29" spans="1:12" s="3" customFormat="1" ht="69" customHeight="1" x14ac:dyDescent="0.25">
      <c r="A29" s="44" t="s">
        <v>47</v>
      </c>
      <c r="B29" s="45" t="s">
        <v>26</v>
      </c>
      <c r="C29" s="63">
        <f>351000000</f>
        <v>351000000</v>
      </c>
      <c r="D29" s="63">
        <f t="shared" si="6"/>
        <v>351000000</v>
      </c>
      <c r="E29" s="63"/>
      <c r="F29" s="63"/>
      <c r="G29" s="63"/>
      <c r="H29" s="63">
        <f>D29</f>
        <v>351000000</v>
      </c>
      <c r="I29" s="63"/>
      <c r="J29" s="63"/>
      <c r="K29" s="47" t="s">
        <v>32</v>
      </c>
      <c r="L29" s="48"/>
    </row>
    <row r="30" spans="1:12" s="3" customFormat="1" ht="36" customHeight="1" x14ac:dyDescent="0.25">
      <c r="A30" s="44" t="s">
        <v>48</v>
      </c>
      <c r="B30" s="45" t="s">
        <v>35</v>
      </c>
      <c r="C30" s="63">
        <f>11000000</f>
        <v>11000000</v>
      </c>
      <c r="D30" s="63">
        <f t="shared" si="6"/>
        <v>11000000</v>
      </c>
      <c r="E30" s="63"/>
      <c r="F30" s="63"/>
      <c r="G30" s="63"/>
      <c r="H30" s="63">
        <f>D30</f>
        <v>11000000</v>
      </c>
      <c r="I30" s="63"/>
      <c r="J30" s="63"/>
      <c r="K30" s="47" t="s">
        <v>32</v>
      </c>
      <c r="L30" s="48"/>
    </row>
    <row r="31" spans="1:12" s="3" customFormat="1" ht="50.25" customHeight="1" x14ac:dyDescent="0.25">
      <c r="A31" s="44" t="s">
        <v>49</v>
      </c>
      <c r="B31" s="45" t="s">
        <v>37</v>
      </c>
      <c r="C31" s="63">
        <v>230000000</v>
      </c>
      <c r="D31" s="63">
        <f t="shared" si="6"/>
        <v>230000000</v>
      </c>
      <c r="E31" s="63"/>
      <c r="F31" s="63">
        <f>D31</f>
        <v>230000000</v>
      </c>
      <c r="G31" s="63"/>
      <c r="H31" s="63"/>
      <c r="I31" s="63"/>
      <c r="J31" s="63"/>
      <c r="K31" s="47" t="s">
        <v>31</v>
      </c>
      <c r="L31" s="48"/>
    </row>
    <row r="32" spans="1:12" s="3" customFormat="1" ht="36" customHeight="1" x14ac:dyDescent="0.25">
      <c r="A32" s="44" t="s">
        <v>50</v>
      </c>
      <c r="B32" s="45" t="s">
        <v>38</v>
      </c>
      <c r="C32" s="63">
        <v>77000000</v>
      </c>
      <c r="D32" s="63">
        <f t="shared" si="6"/>
        <v>77000000</v>
      </c>
      <c r="E32" s="63"/>
      <c r="F32" s="63">
        <f>D32</f>
        <v>77000000</v>
      </c>
      <c r="G32" s="63"/>
      <c r="H32" s="63"/>
      <c r="I32" s="63"/>
      <c r="J32" s="63"/>
      <c r="K32" s="47" t="s">
        <v>31</v>
      </c>
      <c r="L32" s="48"/>
    </row>
    <row r="33" spans="1:12" s="3" customFormat="1" ht="51.75" customHeight="1" x14ac:dyDescent="0.25">
      <c r="A33" s="44" t="s">
        <v>51</v>
      </c>
      <c r="B33" s="45" t="s">
        <v>39</v>
      </c>
      <c r="C33" s="63">
        <v>686000000</v>
      </c>
      <c r="D33" s="63">
        <f t="shared" si="6"/>
        <v>686000000</v>
      </c>
      <c r="E33" s="63">
        <f>SUM(E34:E35)</f>
        <v>0</v>
      </c>
      <c r="F33" s="63">
        <f>SUM(F34:F35)</f>
        <v>0</v>
      </c>
      <c r="G33" s="63">
        <f t="shared" ref="G33:J33" si="7">SUM(G34:G35)</f>
        <v>0</v>
      </c>
      <c r="H33" s="63">
        <f t="shared" si="7"/>
        <v>361000000</v>
      </c>
      <c r="I33" s="63">
        <f t="shared" si="7"/>
        <v>0</v>
      </c>
      <c r="J33" s="63">
        <f t="shared" si="7"/>
        <v>325000000</v>
      </c>
      <c r="K33" s="47"/>
      <c r="L33" s="48"/>
    </row>
    <row r="34" spans="1:12" s="3" customFormat="1" ht="99.75" customHeight="1" x14ac:dyDescent="0.25">
      <c r="A34" s="44" t="s">
        <v>52</v>
      </c>
      <c r="B34" s="45" t="s">
        <v>40</v>
      </c>
      <c r="C34" s="63">
        <v>200000000</v>
      </c>
      <c r="D34" s="63">
        <f t="shared" si="6"/>
        <v>200000000</v>
      </c>
      <c r="E34" s="63"/>
      <c r="F34" s="63"/>
      <c r="G34" s="63"/>
      <c r="H34" s="63"/>
      <c r="I34" s="63"/>
      <c r="J34" s="63">
        <f>D34</f>
        <v>200000000</v>
      </c>
      <c r="K34" s="47" t="s">
        <v>41</v>
      </c>
      <c r="L34" s="48"/>
    </row>
    <row r="35" spans="1:12" s="3" customFormat="1" ht="35.25" customHeight="1" x14ac:dyDescent="0.25">
      <c r="A35" s="44" t="s">
        <v>53</v>
      </c>
      <c r="B35" s="45" t="s">
        <v>42</v>
      </c>
      <c r="C35" s="63">
        <v>486000000</v>
      </c>
      <c r="D35" s="63">
        <f t="shared" si="6"/>
        <v>486000000</v>
      </c>
      <c r="E35" s="63">
        <f>SUM(E36:E37)</f>
        <v>0</v>
      </c>
      <c r="F35" s="63">
        <f t="shared" ref="F35:J35" si="8">SUM(F36:F37)</f>
        <v>0</v>
      </c>
      <c r="G35" s="63">
        <f t="shared" si="8"/>
        <v>0</v>
      </c>
      <c r="H35" s="63">
        <f t="shared" si="8"/>
        <v>361000000</v>
      </c>
      <c r="I35" s="63">
        <f t="shared" si="8"/>
        <v>0</v>
      </c>
      <c r="J35" s="63">
        <f t="shared" si="8"/>
        <v>125000000</v>
      </c>
      <c r="K35" s="47"/>
      <c r="L35" s="48"/>
    </row>
    <row r="36" spans="1:12" s="3" customFormat="1" ht="65.25" customHeight="1" x14ac:dyDescent="0.25">
      <c r="A36" s="44"/>
      <c r="B36" s="45" t="s">
        <v>54</v>
      </c>
      <c r="C36" s="63">
        <f>168000000+193000000</f>
        <v>361000000</v>
      </c>
      <c r="D36" s="63">
        <f>C36</f>
        <v>361000000</v>
      </c>
      <c r="E36" s="63"/>
      <c r="F36" s="63"/>
      <c r="G36" s="63"/>
      <c r="H36" s="63">
        <f>D36</f>
        <v>361000000</v>
      </c>
      <c r="I36" s="63"/>
      <c r="J36" s="63"/>
      <c r="K36" s="47" t="s">
        <v>67</v>
      </c>
      <c r="L36" s="48"/>
    </row>
    <row r="37" spans="1:12" s="3" customFormat="1" ht="66.75" customHeight="1" x14ac:dyDescent="0.25">
      <c r="A37" s="55"/>
      <c r="B37" s="56" t="s">
        <v>55</v>
      </c>
      <c r="C37" s="64">
        <v>125000000</v>
      </c>
      <c r="D37" s="64">
        <f>C37</f>
        <v>125000000</v>
      </c>
      <c r="E37" s="64"/>
      <c r="F37" s="64"/>
      <c r="G37" s="64"/>
      <c r="H37" s="64"/>
      <c r="I37" s="64"/>
      <c r="J37" s="64">
        <f>D37</f>
        <v>125000000</v>
      </c>
      <c r="K37" s="57" t="s">
        <v>41</v>
      </c>
      <c r="L37" s="58"/>
    </row>
    <row r="38" spans="1:12" s="16" customFormat="1" ht="24.75" customHeight="1" x14ac:dyDescent="0.25">
      <c r="A38" s="39"/>
      <c r="B38" s="40" t="s">
        <v>28</v>
      </c>
      <c r="C38" s="65">
        <f>C11+C15</f>
        <v>74819530000</v>
      </c>
      <c r="D38" s="65">
        <f>D15</f>
        <v>5319530000</v>
      </c>
      <c r="E38" s="65">
        <f t="shared" ref="E38:J38" si="9">E15</f>
        <v>1806530000</v>
      </c>
      <c r="F38" s="65">
        <f t="shared" si="9"/>
        <v>2254000000</v>
      </c>
      <c r="G38" s="65">
        <f t="shared" si="9"/>
        <v>0</v>
      </c>
      <c r="H38" s="65">
        <f t="shared" si="9"/>
        <v>885000000</v>
      </c>
      <c r="I38" s="65">
        <f t="shared" si="9"/>
        <v>49000000</v>
      </c>
      <c r="J38" s="65">
        <f t="shared" si="9"/>
        <v>325000000</v>
      </c>
      <c r="K38" s="42"/>
      <c r="L38" s="43"/>
    </row>
  </sheetData>
  <mergeCells count="12">
    <mergeCell ref="K16:K17"/>
    <mergeCell ref="E8:J8"/>
    <mergeCell ref="A8:A9"/>
    <mergeCell ref="B8:B9"/>
    <mergeCell ref="C8:C9"/>
    <mergeCell ref="D8:D9"/>
    <mergeCell ref="K8:K9"/>
    <mergeCell ref="L8:L9"/>
    <mergeCell ref="A5:L5"/>
    <mergeCell ref="A6:L6"/>
    <mergeCell ref="K13:K14"/>
    <mergeCell ref="L13:L14"/>
  </mergeCells>
  <pageMargins left="0" right="0" top="0" bottom="0" header="0.3" footer="0.3"/>
  <pageSetup paperSize="9" scale="8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Thu 1-5</vt:lpstr>
      <vt:lpstr>Chi 1-5</vt:lpstr>
      <vt:lpstr>'Chi 1-5'!Print_Titles</vt:lpstr>
      <vt:lpstr>'Thu 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Hoàng Liên</dc:creator>
  <cp:lastModifiedBy>Admin</cp:lastModifiedBy>
  <cp:lastPrinted>2024-06-21T03:18:03Z</cp:lastPrinted>
  <dcterms:created xsi:type="dcterms:W3CDTF">2024-06-09T14:43:59Z</dcterms:created>
  <dcterms:modified xsi:type="dcterms:W3CDTF">2024-09-09T15:18:39Z</dcterms:modified>
</cp:coreProperties>
</file>